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7650" activeTab="0"/>
  </bookViews>
  <sheets>
    <sheet name="BALANCE GENERAL" sheetId="1" r:id="rId1"/>
    <sheet name="NOTAS" sheetId="2" r:id="rId2"/>
    <sheet name="ESTADO DE RESULTADO" sheetId="3" r:id="rId3"/>
  </sheets>
  <definedNames>
    <definedName name="_xlnm.Print_Area" localSheetId="2">'ESTADO DE RESULTADO'!$A$1:$C$66</definedName>
    <definedName name="_xlnm.Print_Area" localSheetId="1">'NOTAS'!$A$1:$H$79</definedName>
  </definedNames>
  <calcPr fullCalcOnLoad="1"/>
</workbook>
</file>

<file path=xl/comments1.xml><?xml version="1.0" encoding="utf-8"?>
<comments xmlns="http://schemas.openxmlformats.org/spreadsheetml/2006/main">
  <authors>
    <author>Juan Veloz</author>
    <author>mjimenez</author>
  </authors>
  <commentList>
    <comment ref="C30" authorId="0">
      <text>
        <r>
          <rPr>
            <b/>
            <sz val="9"/>
            <rFont val="Tahoma"/>
            <family val="2"/>
          </rPr>
          <t>Juan Veloz:</t>
        </r>
        <r>
          <rPr>
            <sz val="9"/>
            <rFont val="Tahoma"/>
            <family val="2"/>
          </rPr>
          <t xml:space="preserve">
-CONVENIO
-PSIQUIATRIA
-CXP PROVEEDORES LOCALES 
-DGII PENDIENTE A TRANSF.
-PSIQUIATRIA PENDIENTE A TRANSF.
+</t>
        </r>
      </text>
    </comment>
    <comment ref="B18" authorId="1">
      <text>
        <r>
          <rPr>
            <b/>
            <sz val="8"/>
            <rFont val="Tahoma"/>
            <family val="2"/>
          </rPr>
          <t>mjimenez:</t>
        </r>
        <r>
          <rPr>
            <sz val="8"/>
            <rFont val="Tahoma"/>
            <family val="2"/>
          </rPr>
          <t xml:space="preserve">
ESTE VALOR ES PRODUCTO DE LA RESTA DEL ULTIMO VALOR DE LA CXC MENOS LOS DEPOSITOS RECIBIDOS SEGUN CONCILIACION DEL MES DE LA CTA. MICROEMPRESARIO</t>
        </r>
      </text>
    </comment>
  </commentList>
</comments>
</file>

<file path=xl/sharedStrings.xml><?xml version="1.0" encoding="utf-8"?>
<sst xmlns="http://schemas.openxmlformats.org/spreadsheetml/2006/main" count="224" uniqueCount="199">
  <si>
    <t>ACTIVOS</t>
  </si>
  <si>
    <t>ACTIVOS CORRIENTES</t>
  </si>
  <si>
    <t>DISPONIBILIDADES( NOTA 1)</t>
  </si>
  <si>
    <t>TOTAL ACTIVOS CORRIENTES</t>
  </si>
  <si>
    <t>ACTIVO NO CORRIENTE</t>
  </si>
  <si>
    <t>TOTAL ACTIVOS NO CORRIENTES</t>
  </si>
  <si>
    <t>TOTAL ACTIVOS</t>
  </si>
  <si>
    <t>PASIVOS</t>
  </si>
  <si>
    <t>PASIVOS CORRIENTES</t>
  </si>
  <si>
    <t>RETENCIONES POR PAGAR</t>
  </si>
  <si>
    <t>TOTAL PASIVOS CORRIENTES</t>
  </si>
  <si>
    <t>PATRIMONIO</t>
  </si>
  <si>
    <t>PATRIMONIO PUBLICO DOMINICANO</t>
  </si>
  <si>
    <t>CAPITAL FISCAL</t>
  </si>
  <si>
    <t>RESULTADO  DEL PERIODO</t>
  </si>
  <si>
    <t>TOTAL PASIVOS Y PATRIMONIO</t>
  </si>
  <si>
    <t xml:space="preserve">                        </t>
  </si>
  <si>
    <t xml:space="preserve"> MINISTERIO DE INTERIOR Y POLICIA</t>
  </si>
  <si>
    <t>RNC. 4-0100730-4</t>
  </si>
  <si>
    <t>(VALORES EN RD$)</t>
  </si>
  <si>
    <t>TOTAL INGRESOS</t>
  </si>
  <si>
    <t>2.1 SERVICIOS PERSONALES:</t>
  </si>
  <si>
    <t>2.1.1.REMUNERACIONES</t>
  </si>
  <si>
    <t>2.1.2 SOBRESUELDOS</t>
  </si>
  <si>
    <t>2.1.5 CONTRIBUCIONES A LA SEG. SOCIAL Y RIESGO LABORAL</t>
  </si>
  <si>
    <t>2.2 SERVICIOS NO PERSONALES:</t>
  </si>
  <si>
    <t>2.2.1 SERVICIOS BASICOS</t>
  </si>
  <si>
    <t>2.2.5 ALQUILERES Y RENTAS</t>
  </si>
  <si>
    <t>2.2.6 SEGUROS</t>
  </si>
  <si>
    <t>2.2.7 SERVICIOS DE CONSERVACION, REP.MENORES E INST. TEMPORALES</t>
  </si>
  <si>
    <t>2.2.8  OTROS SERVICIOS NO PERSONALES</t>
  </si>
  <si>
    <t>2.3 MATERIALES Y SUMINISTROS</t>
  </si>
  <si>
    <t>2.3.1 ALIMENTOS Y PRODUCTOS AGROFORESTALES</t>
  </si>
  <si>
    <t>2.3.5 PRODUCTOS DE CUERO, CAUCHO Y PLASTICO</t>
  </si>
  <si>
    <t>2.3.6 PRODUCTOS DE MINERALES, METALICOS Y NO METALICOS</t>
  </si>
  <si>
    <t>2.3.7 COMBUSTIBLES, LUBRICANTES, PRODUCTOS QUIMICOS Y CONEXOS</t>
  </si>
  <si>
    <t>2.3.9 PRODUCTOS Y UTILES VARIOS</t>
  </si>
  <si>
    <t xml:space="preserve">TRANSFERENCIAS </t>
  </si>
  <si>
    <t>2.4.1 TRANSFERENCIAS CORRIENTES AL SECTOR PRIVADO</t>
  </si>
  <si>
    <t>2.4.3. TRANSFERENCIAS  CORRIENTES AL GOBIERNO GENERAL LOCALES</t>
  </si>
  <si>
    <t>2.4.7. TRANSFERENCIAS  CORRIENTES AL SECTOR EXTERNO</t>
  </si>
  <si>
    <t>2.4.9. TRANSFERENCIAS  CORRIENTES A OTRAS INSTITUCIONES PUBLICAS</t>
  </si>
  <si>
    <t>2.5.3. TRANSFERENCIAS  DE CAPITAL AL GOBIERNO GENERAL LOCALES</t>
  </si>
  <si>
    <t>TOTAL GASTOS CORRIENTES</t>
  </si>
  <si>
    <t xml:space="preserve">               MINISTERIO DE INTERIOR Y POLICIA</t>
  </si>
  <si>
    <t>NOTAS A LOS ESTADOS FINANCIEROS</t>
  </si>
  <si>
    <t>PARTIDAS</t>
  </si>
  <si>
    <t>Cuenta Operativa</t>
  </si>
  <si>
    <t>Cuenta Recaudadora</t>
  </si>
  <si>
    <t>TOTAL</t>
  </si>
  <si>
    <t>Terrenos</t>
  </si>
  <si>
    <t>Edificaciones</t>
  </si>
  <si>
    <t>Equipos de computo</t>
  </si>
  <si>
    <t>Electrodomesticos</t>
  </si>
  <si>
    <t>Automoviles y camiones</t>
  </si>
  <si>
    <t>Programas de informatica y base de datos</t>
  </si>
  <si>
    <t>Total de bienes en uso</t>
  </si>
  <si>
    <t xml:space="preserve">Menos: </t>
  </si>
  <si>
    <t>Depreciacion de bienes en uso</t>
  </si>
  <si>
    <t>Total Activos No Financieros (Netos)</t>
  </si>
  <si>
    <t>2.2.2 PUBLICIDAD IMPRESION Y ENCUADERNACION</t>
  </si>
  <si>
    <t>2.2.3 VIATICOS</t>
  </si>
  <si>
    <t>2.2.4 TRANSPORTE Y ALMACENAJE</t>
  </si>
  <si>
    <t>DEPRECIACION ACUMULADA</t>
  </si>
  <si>
    <t>VALOR EN LIBRO</t>
  </si>
  <si>
    <t>2.3.2 TEXTILES Y VESTUARIOS</t>
  </si>
  <si>
    <t xml:space="preserve">2.6.1. MOBILIARIO Y EQUIPO </t>
  </si>
  <si>
    <t>2.6.2. MOBILIARIO Y EQUIPO EDUCACIONAL Y RECREATIVO</t>
  </si>
  <si>
    <t xml:space="preserve">Otros Equipos  </t>
  </si>
  <si>
    <t>2.3.4 PRODUCTOS FARMACEUTICOS</t>
  </si>
  <si>
    <t>2.6.8 BIENES INTANGIBLES</t>
  </si>
  <si>
    <t>INGRESOS FONDO 0100</t>
  </si>
  <si>
    <t>INGRESOS FONDO 1955</t>
  </si>
  <si>
    <t>INGRESOS EXTRA-PRESUPUESTARIOS FONDO 2078</t>
  </si>
  <si>
    <t>2.1.4 GRATIFICACIONES Y BONIFICACIONES</t>
  </si>
  <si>
    <t>2.3.3 PRODUCTOS DE PAPEL, CARTON E IMPRESOS</t>
  </si>
  <si>
    <t>2.6.5 MAQUINARIA, OTROS EQUIPOS Y HERRAMIENTAS</t>
  </si>
  <si>
    <t>2.6.6 EQUIPO DE DEFENSA Y SEGURIDAD</t>
  </si>
  <si>
    <t>Juan Vladimir Veloz</t>
  </si>
  <si>
    <t>Preparador por:</t>
  </si>
  <si>
    <t xml:space="preserve"> </t>
  </si>
  <si>
    <t>Cuenta Unica del Tesoro (CUT)</t>
  </si>
  <si>
    <t>Cuenta Colectora (Ingresos pendientes a transferir a Recaudadora)</t>
  </si>
  <si>
    <t>Equipos y aparatos Audiovisuales</t>
  </si>
  <si>
    <t>Equipos Recreativos</t>
  </si>
  <si>
    <t>Equipos de Generacion Electrica, Aparatos y accesorios Electricos</t>
  </si>
  <si>
    <t>Herramientas y Maquinarias-Hearramientas</t>
  </si>
  <si>
    <t>Antiguedades, bienes Artisticos y otros bienes de artes</t>
  </si>
  <si>
    <t>2.6.4 OTROS EQUIPOS DE TRANSPORTE</t>
  </si>
  <si>
    <t>4.2.1 DISMINUCION DE CTAS. POR PAGAR A CORTO PLAZO DEUDAS ADM,</t>
  </si>
  <si>
    <t>BIENES EN USO NETO (NOTA 2 Y 3)</t>
  </si>
  <si>
    <t>ACTIVO DIFERIDOS</t>
  </si>
  <si>
    <t>GASTOS PAGADOS POR ADELANTADO</t>
  </si>
  <si>
    <t xml:space="preserve">Valor Residual de activos </t>
  </si>
  <si>
    <t>segun el siguiente detalle:</t>
  </si>
  <si>
    <t xml:space="preserve">presentan un balance de RD$  </t>
  </si>
  <si>
    <t xml:space="preserve"> por lo tanto no se incluye como partida presupuestaria, </t>
  </si>
  <si>
    <t>PASIVOS NO CORRIENTES</t>
  </si>
  <si>
    <t>TOTAL PASIVOS NO CORRIENTES</t>
  </si>
  <si>
    <t xml:space="preserve">TOTAL PASIVOS </t>
  </si>
  <si>
    <t>BALANCE GENERAL</t>
  </si>
  <si>
    <t>2.2.9 OTRAS CONTRATACIONES DE SERVICIOS</t>
  </si>
  <si>
    <r>
      <t xml:space="preserve">por un monto ascendente a </t>
    </r>
    <r>
      <rPr>
        <b/>
        <sz val="11"/>
        <color indexed="8"/>
        <rFont val="Calibri"/>
        <family val="2"/>
      </rPr>
      <t>RD$</t>
    </r>
    <r>
      <rPr>
        <sz val="11"/>
        <color indexed="8"/>
        <rFont val="Calibri"/>
        <family val="2"/>
      </rPr>
      <t xml:space="preserve">  </t>
    </r>
  </si>
  <si>
    <t>2.4.2 TRANSFERENCIAS CORRIENTES AL GOBIERNO GENERAL NACIONAL</t>
  </si>
  <si>
    <t>2.5.2. TRANSFERENCIAS  DE CAPITAL AL GOBIERNO GENERAL NACIONAL</t>
  </si>
  <si>
    <t>Muebles de oficinas y estanterias</t>
  </si>
  <si>
    <t>Muebles de alojamientos</t>
  </si>
  <si>
    <t>Otros mobiliarios y equipos no identificados</t>
  </si>
  <si>
    <t>Camaras fotograficas y de videos</t>
  </si>
  <si>
    <t>Equipos de Elevaciones</t>
  </si>
  <si>
    <t>Otros equipos de transportes</t>
  </si>
  <si>
    <t>Maquinarias y Equipos Agropecuarias</t>
  </si>
  <si>
    <t>Maquinarias y Equipso Industriales</t>
  </si>
  <si>
    <t>Maquinarias y Equipos de Construccion</t>
  </si>
  <si>
    <t>Sistemas de aires acondicionados y calefaccion</t>
  </si>
  <si>
    <t>Equipos de comunicación y telecomunicaciones</t>
  </si>
  <si>
    <t>Equipos de Seguridad</t>
  </si>
  <si>
    <t>ADQUISICIONES</t>
  </si>
  <si>
    <t>Equipos Meteorologicos y Sismologicos</t>
  </si>
  <si>
    <t>ESTADO DE RENDIMIENTO FINANCIERO (AHORRO/DESAHORRO).</t>
  </si>
  <si>
    <t>AMORTIZACION MENSUAL</t>
  </si>
  <si>
    <t>1.1.05.0001</t>
  </si>
  <si>
    <t>SEGURO DE VEHICULO</t>
  </si>
  <si>
    <t>1.1.05.0002</t>
  </si>
  <si>
    <t>SUSCRIPCION DE PERIODICOS</t>
  </si>
  <si>
    <t>1.1.05.0003</t>
  </si>
  <si>
    <t>INVENTARIO DE SUMINISTRO DE OFICINA</t>
  </si>
  <si>
    <t>CUENTAS</t>
  </si>
  <si>
    <t>GASTOS PAGADOS POR ADELANTADO (NOTA 4)</t>
  </si>
  <si>
    <t>Cuenta Sevicios de Inteligencia (Financiando Microempresarios)</t>
  </si>
  <si>
    <t>Equipo Aeronautico</t>
  </si>
  <si>
    <t>Accesorios Para Edificaciones Residenciales y No.</t>
  </si>
  <si>
    <t>Equipos Medicos y de Laboratorios</t>
  </si>
  <si>
    <t>Instrumental Medico y de Laboratorio</t>
  </si>
  <si>
    <t>2.1.03.06.0001.01.07</t>
  </si>
  <si>
    <t>2.1.03.11.01</t>
  </si>
  <si>
    <t>Directora Financiera</t>
  </si>
  <si>
    <t>Violeta Hernandez</t>
  </si>
  <si>
    <t>Equipo de Traccion</t>
  </si>
  <si>
    <t>2.6.1.1.01</t>
  </si>
  <si>
    <t>2.6.1.2.01</t>
  </si>
  <si>
    <t>2.6.1.3.01</t>
  </si>
  <si>
    <t>2.6.1.4.01</t>
  </si>
  <si>
    <t>2.6.1.9.01</t>
  </si>
  <si>
    <t>2.6.2.1.01</t>
  </si>
  <si>
    <t>2.6.2.3.01</t>
  </si>
  <si>
    <t>2.6.2.4.01</t>
  </si>
  <si>
    <t>2.6.3.1.01</t>
  </si>
  <si>
    <t>2.6.3.4.01</t>
  </si>
  <si>
    <t>2.6.4.1.01</t>
  </si>
  <si>
    <t>2.6.4.3.01</t>
  </si>
  <si>
    <t>2.6.4.6.01</t>
  </si>
  <si>
    <t>2.6.4.7.01</t>
  </si>
  <si>
    <t>2.6.4.8.01</t>
  </si>
  <si>
    <t>2.6.5.1.01</t>
  </si>
  <si>
    <t>2.6.5.2.01</t>
  </si>
  <si>
    <t>2.6.5.3.01</t>
  </si>
  <si>
    <t>2.6.5.4.01</t>
  </si>
  <si>
    <t>2.6.5.5.01</t>
  </si>
  <si>
    <t>2.6.5.6.01</t>
  </si>
  <si>
    <t>2.6.5.7.01</t>
  </si>
  <si>
    <t>2.6.5.8.01</t>
  </si>
  <si>
    <t>2.6.6.2.01</t>
  </si>
  <si>
    <t>2.6.8.3.01</t>
  </si>
  <si>
    <t>2.6.9.5.02</t>
  </si>
  <si>
    <t>2.6.9.6.01</t>
  </si>
  <si>
    <t>Sub-Contador Depto. Contabilidad</t>
  </si>
  <si>
    <t>Ceberina Zarzuela</t>
  </si>
  <si>
    <t>Enc. Depto de Contabilidad</t>
  </si>
  <si>
    <t>Revisado por:</t>
  </si>
  <si>
    <t xml:space="preserve">2.1.3 GASTOS DE REPRESENTACION EN EL PAIS </t>
  </si>
  <si>
    <t>INGRESOS FONDO 5011</t>
  </si>
  <si>
    <t>2.6.9 EDIFICIOS, ESTRUCTURAS, TIERRAS, TERRENOS Y OBJETOS DE VALOR</t>
  </si>
  <si>
    <t>2.7.1 OBRAS EN EDIFICACIONES</t>
  </si>
  <si>
    <t xml:space="preserve"> se aplico la depreciacion acumulada a los activos del año 2023.</t>
  </si>
  <si>
    <t>Equipo Educacional, Cientificos y Recreativos</t>
  </si>
  <si>
    <t>2.6.2.2.01</t>
  </si>
  <si>
    <t>2.6.3.2.01</t>
  </si>
  <si>
    <t>LICENCIAS INFORMATICAS</t>
  </si>
  <si>
    <t>1.1.05.0005</t>
  </si>
  <si>
    <t>2.5.9. TRANSFERENCIAS  DE CAPITAL A OTRAS INST. PUBLICAS</t>
  </si>
  <si>
    <t>2.6.3. EQUIPO E INTRUMENTAL, CIENTIFICO Y LABORATORIO</t>
  </si>
  <si>
    <t>NOTA: 4 GASTOS PAGADOS POR ADELANTADO (ver anexo ED)</t>
  </si>
  <si>
    <t>CORRESPONDIENTE AL MES DE OCTUBRE 2023.</t>
  </si>
  <si>
    <t>Al 31 de Octubre del Ejercicio Fiscal 2023, en lo que respecta  a las cuentas bancarias  institucionales</t>
  </si>
  <si>
    <t>Este monto corresponde a gastos de depreciacion realizada durante el ejercicio fiscal al 31/10/2023</t>
  </si>
  <si>
    <t>GASTOS CORRIENTES (ver anexo ED 943-23)</t>
  </si>
  <si>
    <t>VER ED 948-23</t>
  </si>
  <si>
    <t>VER ED 953-23</t>
  </si>
  <si>
    <t>VER ED 947-23</t>
  </si>
  <si>
    <t>VER ED 946-23</t>
  </si>
  <si>
    <t>NOTA 2: Bienes de uso (Activos No Financieros) (ver anexo ED 944-23)</t>
  </si>
  <si>
    <t>NOTA 3: Depreciacion (ver anexo ED 945-23)</t>
  </si>
  <si>
    <t>NOTA  1: Disponibilidades en Cuentas Bancarias Banreservas (ver anexo ED 951-23)</t>
  </si>
  <si>
    <t>PRESTAMOS POR COBRAR (CARTERA EN RECUPERACION)  (ANEXO 5 ED 954-23)</t>
  </si>
  <si>
    <t>CUENTAS POR PAGAR PROVEEDORES LOCALES (ANEXO 6 ED 954-23)</t>
  </si>
  <si>
    <t>CUENTAS POR PAGAR PROVEEDORES INTERNACIONALES (ANEXO 7 ED 954-23)</t>
  </si>
  <si>
    <t>VALORES PENDIENTE POR PAGAR DGII (PNC) (ANEXO 8 ED 950-23)</t>
  </si>
  <si>
    <t>PROVISIONES PARA EL PAGO DE PRESTACIONES  (ANEXO 9 ED 954-23)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</si>
</sst>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0000"/>
    <numFmt numFmtId="171" formatCode="[$-1C0A]dddd\,\ dd&quot; de &quot;mmmm&quot; de &quot;yyyy"/>
    <numFmt numFmtId="172" formatCode="\20\1\9"/>
    <numFmt numFmtId="173" formatCode="#,##0.000"/>
    <numFmt numFmtId="174" formatCode="[$-F800]dddd\,\ mmmm\ dd\,\ yyyy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Blackadder ITC"/>
      <family val="5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3" fillId="32" borderId="0">
      <alignment vertical="center" wrapText="1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46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7" fillId="0" borderId="0" xfId="46" applyFont="1" applyAlignment="1">
      <alignment horizontal="right"/>
    </xf>
    <xf numFmtId="43" fontId="10" fillId="0" borderId="0" xfId="46" applyFont="1" applyAlignment="1">
      <alignment horizontal="right"/>
    </xf>
    <xf numFmtId="43" fontId="7" fillId="0" borderId="0" xfId="46" applyFont="1" applyAlignment="1">
      <alignment/>
    </xf>
    <xf numFmtId="43" fontId="8" fillId="0" borderId="0" xfId="46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1" fillId="0" borderId="0" xfId="46" applyFont="1" applyAlignment="1">
      <alignment/>
    </xf>
    <xf numFmtId="43" fontId="2" fillId="0" borderId="0" xfId="46" applyFont="1" applyAlignment="1">
      <alignment/>
    </xf>
    <xf numFmtId="0" fontId="2" fillId="32" borderId="0" xfId="0" applyFont="1" applyFill="1" applyAlignment="1">
      <alignment/>
    </xf>
    <xf numFmtId="4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13" xfId="0" applyNumberFormat="1" applyFont="1" applyBorder="1" applyAlignment="1">
      <alignment horizontal="right"/>
    </xf>
    <xf numFmtId="43" fontId="9" fillId="0" borderId="0" xfId="46" applyFont="1" applyAlignment="1">
      <alignment/>
    </xf>
    <xf numFmtId="43" fontId="16" fillId="0" borderId="0" xfId="46" applyFont="1" applyAlignment="1">
      <alignment/>
    </xf>
    <xf numFmtId="43" fontId="1" fillId="34" borderId="0" xfId="46" applyFont="1" applyFill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43" fontId="60" fillId="0" borderId="0" xfId="0" applyNumberFormat="1" applyFont="1" applyAlignment="1">
      <alignment/>
    </xf>
    <xf numFmtId="0" fontId="17" fillId="0" borderId="0" xfId="0" applyFont="1" applyAlignment="1">
      <alignment/>
    </xf>
    <xf numFmtId="0" fontId="60" fillId="0" borderId="0" xfId="0" applyFont="1" applyAlignment="1">
      <alignment/>
    </xf>
    <xf numFmtId="0" fontId="18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60" fillId="0" borderId="0" xfId="46" applyFont="1" applyAlignment="1">
      <alignment/>
    </xf>
    <xf numFmtId="0" fontId="6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3" fontId="60" fillId="0" borderId="13" xfId="46" applyFont="1" applyBorder="1" applyAlignment="1">
      <alignment/>
    </xf>
    <xf numFmtId="43" fontId="0" fillId="0" borderId="0" xfId="46" applyFont="1" applyAlignment="1">
      <alignment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left"/>
    </xf>
    <xf numFmtId="43" fontId="0" fillId="0" borderId="0" xfId="46" applyFont="1" applyAlignment="1">
      <alignment/>
    </xf>
    <xf numFmtId="0" fontId="0" fillId="0" borderId="0" xfId="0" applyAlignment="1">
      <alignment wrapText="1"/>
    </xf>
    <xf numFmtId="4" fontId="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3" fontId="0" fillId="0" borderId="0" xfId="46" applyFont="1" applyAlignment="1">
      <alignment/>
    </xf>
    <xf numFmtId="0" fontId="41" fillId="0" borderId="14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52" applyFont="1" applyFill="1" applyBorder="1" applyAlignment="1" applyProtection="1">
      <alignment vertical="center" wrapText="1"/>
      <protection locked="0"/>
    </xf>
    <xf numFmtId="0" fontId="42" fillId="0" borderId="14" xfId="52" applyFont="1" applyFill="1" applyBorder="1" applyAlignment="1" applyProtection="1">
      <alignment horizontal="left" vertical="center" wrapText="1"/>
      <protection locked="0"/>
    </xf>
    <xf numFmtId="0" fontId="42" fillId="0" borderId="14" xfId="52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60" fillId="0" borderId="14" xfId="0" applyFont="1" applyBorder="1" applyAlignment="1">
      <alignment/>
    </xf>
    <xf numFmtId="43" fontId="42" fillId="34" borderId="14" xfId="46" applyFont="1" applyFill="1" applyBorder="1" applyAlignment="1" applyProtection="1">
      <alignment vertical="center" wrapText="1"/>
      <protection locked="0"/>
    </xf>
    <xf numFmtId="43" fontId="42" fillId="34" borderId="14" xfId="46" applyFont="1" applyFill="1" applyBorder="1" applyAlignment="1">
      <alignment vertical="center" wrapText="1"/>
    </xf>
    <xf numFmtId="43" fontId="42" fillId="34" borderId="14" xfId="48" applyFont="1" applyFill="1" applyBorder="1" applyAlignment="1" applyProtection="1">
      <alignment vertical="center" wrapText="1"/>
      <protection locked="0"/>
    </xf>
    <xf numFmtId="43" fontId="60" fillId="34" borderId="14" xfId="0" applyNumberFormat="1" applyFont="1" applyFill="1" applyBorder="1" applyAlignment="1">
      <alignment/>
    </xf>
    <xf numFmtId="43" fontId="42" fillId="34" borderId="14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1" fillId="0" borderId="15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1" fillId="0" borderId="0" xfId="46" applyFont="1" applyAlignment="1">
      <alignment horizontal="center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0" xfId="46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7" descr="Ministerio de Interior y Policía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228600</xdr:colOff>
      <xdr:row>0</xdr:row>
      <xdr:rowOff>171450</xdr:rowOff>
    </xdr:from>
    <xdr:to>
      <xdr:col>2</xdr:col>
      <xdr:colOff>1028700</xdr:colOff>
      <xdr:row>6</xdr:row>
      <xdr:rowOff>142875</xdr:rowOff>
    </xdr:to>
    <xdr:pic>
      <xdr:nvPicPr>
        <xdr:cNvPr id="2" name="2 Imagen" descr="C:\Users\lespinosa\Desktop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71450"/>
          <a:ext cx="2466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8"/>
  <sheetViews>
    <sheetView tabSelected="1" zoomScalePageLayoutView="0" workbookViewId="0" topLeftCell="A1">
      <selection activeCell="A10" sqref="A10:F10"/>
    </sheetView>
  </sheetViews>
  <sheetFormatPr defaultColWidth="11.421875" defaultRowHeight="15"/>
  <cols>
    <col min="1" max="1" width="37.140625" style="0" customWidth="1"/>
    <col min="2" max="2" width="25.00390625" style="0" customWidth="1"/>
    <col min="3" max="3" width="21.7109375" style="0" customWidth="1"/>
    <col min="4" max="4" width="5.28125" style="0" customWidth="1"/>
    <col min="5" max="5" width="17.00390625" style="0" customWidth="1"/>
    <col min="6" max="6" width="16.00390625" style="0" customWidth="1"/>
  </cols>
  <sheetData>
    <row r="8" spans="1:6" ht="15">
      <c r="A8" s="90" t="s">
        <v>18</v>
      </c>
      <c r="B8" s="90"/>
      <c r="C8" s="90"/>
      <c r="D8" s="90"/>
      <c r="E8" s="90"/>
      <c r="F8" s="90"/>
    </row>
    <row r="9" spans="1:6" ht="15">
      <c r="A9" s="91" t="s">
        <v>100</v>
      </c>
      <c r="B9" s="91"/>
      <c r="C9" s="91"/>
      <c r="D9" s="91"/>
      <c r="E9" s="91"/>
      <c r="F9" s="91"/>
    </row>
    <row r="10" spans="1:6" ht="15">
      <c r="A10" s="91" t="s">
        <v>183</v>
      </c>
      <c r="B10" s="91"/>
      <c r="C10" s="91"/>
      <c r="D10" s="91"/>
      <c r="E10" s="91"/>
      <c r="F10" s="91"/>
    </row>
    <row r="11" spans="1:6" ht="15">
      <c r="A11" s="91" t="s">
        <v>19</v>
      </c>
      <c r="B11" s="91"/>
      <c r="C11" s="91"/>
      <c r="D11" s="91"/>
      <c r="E11" s="91"/>
      <c r="F11" s="91"/>
    </row>
    <row r="12" spans="1:3" ht="15">
      <c r="A12" s="2" t="s">
        <v>0</v>
      </c>
      <c r="B12" s="3"/>
      <c r="C12" s="3"/>
    </row>
    <row r="13" spans="1:3" ht="15">
      <c r="A13" s="4" t="s">
        <v>1</v>
      </c>
      <c r="B13" s="3"/>
      <c r="C13" s="3"/>
    </row>
    <row r="14" spans="1:3" ht="15">
      <c r="A14" s="1" t="s">
        <v>2</v>
      </c>
      <c r="B14" s="5">
        <f>+NOTAS!C20</f>
        <v>390484017.35999995</v>
      </c>
      <c r="C14" s="6"/>
    </row>
    <row r="15" spans="1:3" ht="15.75" thickBot="1">
      <c r="A15" s="2" t="s">
        <v>3</v>
      </c>
      <c r="B15" s="6"/>
      <c r="C15" s="9">
        <f>+B14</f>
        <v>390484017.35999995</v>
      </c>
    </row>
    <row r="16" spans="1:3" ht="15">
      <c r="A16" s="2"/>
      <c r="B16" s="6"/>
      <c r="C16" s="10"/>
    </row>
    <row r="17" spans="1:3" ht="15">
      <c r="A17" s="4" t="s">
        <v>4</v>
      </c>
      <c r="B17" s="6"/>
      <c r="C17" s="6"/>
    </row>
    <row r="18" spans="1:3" ht="22.5">
      <c r="A18" s="7" t="s">
        <v>194</v>
      </c>
      <c r="B18" s="61">
        <f>23366008.88-2000-2000</f>
        <v>23362008.88</v>
      </c>
      <c r="C18" s="6"/>
    </row>
    <row r="19" spans="1:3" ht="15.75" thickBot="1">
      <c r="A19" s="1" t="s">
        <v>90</v>
      </c>
      <c r="B19" s="11">
        <f>+NOTAS!C65</f>
        <v>1638932387.4</v>
      </c>
      <c r="C19" s="6"/>
    </row>
    <row r="20" spans="1:3" ht="15.75" thickBot="1">
      <c r="A20" s="2" t="s">
        <v>5</v>
      </c>
      <c r="B20" s="6"/>
      <c r="C20" s="9">
        <f>+B19+B18</f>
        <v>1662294396.2800002</v>
      </c>
    </row>
    <row r="21" spans="1:3" ht="15">
      <c r="A21" s="2"/>
      <c r="B21" s="6"/>
      <c r="C21" s="21"/>
    </row>
    <row r="22" spans="1:3" ht="15">
      <c r="A22" s="4" t="s">
        <v>91</v>
      </c>
      <c r="B22" s="6"/>
      <c r="C22" s="21"/>
    </row>
    <row r="23" spans="1:2" ht="15.75" thickBot="1">
      <c r="A23" s="93" t="s">
        <v>128</v>
      </c>
      <c r="B23" s="9">
        <f>+NOTAS!C79</f>
        <v>32304609.85</v>
      </c>
    </row>
    <row r="24" spans="1:3" ht="15.75" thickBot="1">
      <c r="A24" s="93"/>
      <c r="B24" s="6"/>
      <c r="C24" s="9">
        <f>+B23</f>
        <v>32304609.85</v>
      </c>
    </row>
    <row r="25" spans="1:3" ht="15">
      <c r="A25" s="2"/>
      <c r="B25" s="6"/>
      <c r="C25" s="21"/>
    </row>
    <row r="26" spans="1:3" ht="15.75" thickBot="1">
      <c r="A26" s="2" t="s">
        <v>6</v>
      </c>
      <c r="B26" s="6"/>
      <c r="C26" s="12">
        <f>+C20+C15+C24</f>
        <v>2085083023.49</v>
      </c>
    </row>
    <row r="27" spans="1:3" ht="15.75" thickTop="1">
      <c r="A27" s="2"/>
      <c r="B27" s="6"/>
      <c r="C27" s="10"/>
    </row>
    <row r="28" spans="1:3" ht="15">
      <c r="A28" s="2" t="s">
        <v>7</v>
      </c>
      <c r="B28" s="6"/>
      <c r="C28" s="10"/>
    </row>
    <row r="29" spans="1:3" ht="15">
      <c r="A29" s="4" t="s">
        <v>8</v>
      </c>
      <c r="B29" s="6"/>
      <c r="C29" s="10"/>
    </row>
    <row r="30" spans="1:3" ht="15">
      <c r="A30" s="92" t="s">
        <v>195</v>
      </c>
      <c r="B30" s="92"/>
      <c r="C30" s="6">
        <v>409561457.65</v>
      </c>
    </row>
    <row r="31" spans="1:3" ht="15">
      <c r="A31" s="92" t="s">
        <v>196</v>
      </c>
      <c r="B31" s="92"/>
      <c r="C31" s="6">
        <v>2941318.21</v>
      </c>
    </row>
    <row r="32" spans="1:3" ht="15.75" thickBot="1">
      <c r="A32" s="2" t="s">
        <v>10</v>
      </c>
      <c r="B32" s="13"/>
      <c r="C32" s="59">
        <f>+C30+C31</f>
        <v>412502775.85999995</v>
      </c>
    </row>
    <row r="33" spans="1:3" ht="15">
      <c r="A33" s="1"/>
      <c r="B33" s="13"/>
      <c r="C33" s="10"/>
    </row>
    <row r="34" spans="1:3" ht="15">
      <c r="A34" s="4" t="s">
        <v>97</v>
      </c>
      <c r="B34" s="13"/>
      <c r="C34" s="6"/>
    </row>
    <row r="35" spans="1:8" ht="15">
      <c r="A35" s="1" t="s">
        <v>197</v>
      </c>
      <c r="B35" s="13"/>
      <c r="C35" s="6">
        <v>1346558.77</v>
      </c>
      <c r="H35" t="s">
        <v>135</v>
      </c>
    </row>
    <row r="36" spans="1:8" ht="15">
      <c r="A36" s="1" t="s">
        <v>9</v>
      </c>
      <c r="B36" s="13"/>
      <c r="C36" s="6">
        <v>0</v>
      </c>
      <c r="H36" t="s">
        <v>134</v>
      </c>
    </row>
    <row r="37" spans="1:3" ht="15">
      <c r="A37" s="1" t="s">
        <v>198</v>
      </c>
      <c r="B37" s="13"/>
      <c r="C37" s="6">
        <v>14497383.83</v>
      </c>
    </row>
    <row r="38" spans="1:3" ht="15.75" thickBot="1">
      <c r="A38" s="2" t="s">
        <v>98</v>
      </c>
      <c r="B38" s="6"/>
      <c r="C38" s="9">
        <f>SUM(C35:C37)</f>
        <v>15843942.6</v>
      </c>
    </row>
    <row r="39" spans="1:3" ht="15">
      <c r="A39" s="2"/>
      <c r="B39" s="6"/>
      <c r="C39" s="21"/>
    </row>
    <row r="40" spans="1:3" ht="15.75" thickBot="1">
      <c r="A40" s="2" t="s">
        <v>99</v>
      </c>
      <c r="B40" s="6"/>
      <c r="C40" s="9">
        <f>+C32+C38</f>
        <v>428346718.46</v>
      </c>
    </row>
    <row r="41" spans="1:3" ht="15">
      <c r="A41" s="2"/>
      <c r="B41" s="6"/>
      <c r="C41" s="10"/>
    </row>
    <row r="42" spans="1:3" ht="15">
      <c r="A42" s="2" t="s">
        <v>11</v>
      </c>
      <c r="B42" s="6"/>
      <c r="C42" s="6"/>
    </row>
    <row r="43" spans="1:3" ht="15">
      <c r="A43" s="2" t="s">
        <v>12</v>
      </c>
      <c r="B43" s="6"/>
      <c r="C43" s="14"/>
    </row>
    <row r="44" spans="1:3" ht="15">
      <c r="A44" s="1" t="s">
        <v>13</v>
      </c>
      <c r="B44" s="6"/>
      <c r="C44" s="15">
        <f>+C26-C40-C45-C46</f>
        <v>1656736305.03</v>
      </c>
    </row>
    <row r="45" spans="1:3" ht="1.5" customHeight="1">
      <c r="A45" s="1" t="s">
        <v>80</v>
      </c>
      <c r="B45" s="6"/>
      <c r="C45" s="15">
        <v>0</v>
      </c>
    </row>
    <row r="46" spans="1:3" ht="15.75" thickBot="1">
      <c r="A46" s="1" t="s">
        <v>14</v>
      </c>
      <c r="B46" s="6"/>
      <c r="C46" s="15">
        <f>+'ESTADO DE RESULTADO'!B66</f>
        <v>0</v>
      </c>
    </row>
    <row r="47" spans="1:3" ht="15.75" thickBot="1">
      <c r="A47" s="2" t="s">
        <v>15</v>
      </c>
      <c r="B47" s="6"/>
      <c r="C47" s="16">
        <f>+C46+C44+C40</f>
        <v>2085083023.49</v>
      </c>
    </row>
    <row r="48" spans="1:3" ht="17.25" customHeight="1" thickTop="1">
      <c r="A48" s="2"/>
      <c r="B48" s="6"/>
      <c r="C48" s="21"/>
    </row>
    <row r="49" spans="1:3" ht="17.25" customHeight="1">
      <c r="A49" s="2"/>
      <c r="B49" s="6"/>
      <c r="C49" s="21"/>
    </row>
    <row r="50" spans="1:3" ht="17.25" customHeight="1">
      <c r="A50" s="2"/>
      <c r="B50" s="6"/>
      <c r="C50" s="21"/>
    </row>
    <row r="51" spans="1:3" ht="17.25" customHeight="1">
      <c r="A51" s="2"/>
      <c r="B51" s="6"/>
      <c r="C51" s="21"/>
    </row>
    <row r="52" spans="1:3" ht="15">
      <c r="A52" s="17" t="s">
        <v>16</v>
      </c>
      <c r="B52" s="18"/>
      <c r="C52" s="18"/>
    </row>
    <row r="53" spans="1:5" ht="15">
      <c r="A53" s="41" t="s">
        <v>78</v>
      </c>
      <c r="B53" s="89" t="s">
        <v>167</v>
      </c>
      <c r="C53" s="89"/>
      <c r="D53" s="79" t="s">
        <v>137</v>
      </c>
      <c r="E53" s="78"/>
    </row>
    <row r="54" spans="1:5" ht="15">
      <c r="A54" s="41" t="s">
        <v>166</v>
      </c>
      <c r="B54" s="89" t="s">
        <v>168</v>
      </c>
      <c r="C54" s="89"/>
      <c r="D54" s="79" t="s">
        <v>136</v>
      </c>
      <c r="E54" s="78"/>
    </row>
    <row r="55" spans="1:3" ht="15">
      <c r="A55" s="41" t="s">
        <v>79</v>
      </c>
      <c r="B55" s="89" t="s">
        <v>169</v>
      </c>
      <c r="C55" s="89"/>
    </row>
    <row r="56" spans="1:3" ht="16.5">
      <c r="A56" s="43"/>
      <c r="B56" s="42"/>
      <c r="C56" s="42"/>
    </row>
    <row r="57" spans="2:3" ht="15">
      <c r="B57" s="60"/>
      <c r="C57" s="60"/>
    </row>
    <row r="58" spans="2:3" ht="15">
      <c r="B58" s="60"/>
      <c r="C58" s="60"/>
    </row>
  </sheetData>
  <sheetProtection/>
  <mergeCells count="10">
    <mergeCell ref="B53:C53"/>
    <mergeCell ref="B54:C54"/>
    <mergeCell ref="B55:C55"/>
    <mergeCell ref="A8:F8"/>
    <mergeCell ref="A9:F9"/>
    <mergeCell ref="A10:F10"/>
    <mergeCell ref="A11:F11"/>
    <mergeCell ref="A30:B30"/>
    <mergeCell ref="A31:B31"/>
    <mergeCell ref="A23:A24"/>
  </mergeCells>
  <printOptions horizontalCentered="1"/>
  <pageMargins left="0.3937007874015748" right="0.3937007874015748" top="0" bottom="0" header="0.31496062992125984" footer="0.31496062992125984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29.00390625" style="0" customWidth="1"/>
    <col min="2" max="2" width="17.7109375" style="0" customWidth="1"/>
    <col min="3" max="3" width="21.00390625" style="0" customWidth="1"/>
    <col min="4" max="4" width="15.00390625" style="0" customWidth="1"/>
    <col min="5" max="5" width="16.8515625" style="0" customWidth="1"/>
    <col min="6" max="6" width="14.421875" style="0" customWidth="1"/>
    <col min="7" max="7" width="22.421875" style="0" customWidth="1"/>
    <col min="8" max="8" width="12.7109375" style="0" bestFit="1" customWidth="1"/>
    <col min="9" max="9" width="14.140625" style="0" bestFit="1" customWidth="1"/>
    <col min="10" max="10" width="16.8515625" style="0" bestFit="1" customWidth="1"/>
    <col min="11" max="11" width="17.28125" style="0" customWidth="1"/>
    <col min="12" max="12" width="17.8515625" style="0" bestFit="1" customWidth="1"/>
  </cols>
  <sheetData>
    <row r="1" spans="1:3" ht="18.75">
      <c r="A1" s="99" t="s">
        <v>44</v>
      </c>
      <c r="B1" s="99"/>
      <c r="C1" s="99"/>
    </row>
    <row r="2" spans="1:3" ht="15">
      <c r="A2" s="100" t="s">
        <v>18</v>
      </c>
      <c r="B2" s="100"/>
      <c r="C2" s="100"/>
    </row>
    <row r="3" spans="1:3" ht="15">
      <c r="A3" s="101" t="s">
        <v>80</v>
      </c>
      <c r="B3" s="101"/>
      <c r="C3" s="101"/>
    </row>
    <row r="4" ht="11.25" customHeight="1"/>
    <row r="5" ht="10.5" customHeight="1"/>
    <row r="6" spans="1:3" ht="15">
      <c r="A6" s="91" t="s">
        <v>45</v>
      </c>
      <c r="B6" s="91"/>
      <c r="C6" s="91"/>
    </row>
    <row r="8" spans="1:2" ht="15">
      <c r="A8" s="27" t="s">
        <v>193</v>
      </c>
      <c r="B8" s="27"/>
    </row>
    <row r="9" spans="1:2" ht="15">
      <c r="A9" s="27"/>
      <c r="B9" s="27"/>
    </row>
    <row r="10" spans="1:2" ht="15">
      <c r="A10" s="27" t="s">
        <v>184</v>
      </c>
      <c r="B10" s="27"/>
    </row>
    <row r="11" spans="1:3" ht="15">
      <c r="A11" s="28" t="s">
        <v>95</v>
      </c>
      <c r="B11" s="56">
        <f>+C20</f>
        <v>390484017.35999995</v>
      </c>
      <c r="C11" t="s">
        <v>94</v>
      </c>
    </row>
    <row r="12" spans="1:2" ht="15">
      <c r="A12" s="27"/>
      <c r="B12" s="27"/>
    </row>
    <row r="13" spans="1:2" ht="15">
      <c r="A13" s="27"/>
      <c r="B13" s="27"/>
    </row>
    <row r="14" spans="1:6" ht="15">
      <c r="A14" s="26" t="s">
        <v>46</v>
      </c>
      <c r="B14" s="26"/>
      <c r="C14" s="26">
        <v>2023</v>
      </c>
      <c r="E14" s="26"/>
      <c r="F14" s="26"/>
    </row>
    <row r="15" spans="1:5" ht="15">
      <c r="A15" t="s">
        <v>48</v>
      </c>
      <c r="C15" s="46">
        <v>16114204.51</v>
      </c>
      <c r="E15" s="53"/>
    </row>
    <row r="16" spans="1:5" ht="26.25" customHeight="1">
      <c r="A16" s="97" t="s">
        <v>129</v>
      </c>
      <c r="B16" s="97"/>
      <c r="C16" s="46">
        <v>68129.98</v>
      </c>
      <c r="E16" s="53"/>
    </row>
    <row r="17" spans="1:7" ht="18" customHeight="1">
      <c r="A17" s="97" t="s">
        <v>47</v>
      </c>
      <c r="B17" s="97"/>
      <c r="C17" s="46">
        <v>1865789.59</v>
      </c>
      <c r="E17" s="53"/>
      <c r="F17" s="97"/>
      <c r="G17" s="97"/>
    </row>
    <row r="18" spans="1:5" ht="15">
      <c r="A18" t="s">
        <v>81</v>
      </c>
      <c r="C18" s="46">
        <v>372435893.28</v>
      </c>
      <c r="E18" s="53"/>
    </row>
    <row r="19" spans="1:6" ht="45" customHeight="1">
      <c r="A19" s="58" t="s">
        <v>82</v>
      </c>
      <c r="C19" s="46" t="s">
        <v>80</v>
      </c>
      <c r="E19" s="53"/>
      <c r="F19" s="58"/>
    </row>
    <row r="20" spans="1:6" ht="15">
      <c r="A20" s="27" t="s">
        <v>49</v>
      </c>
      <c r="B20" s="27"/>
      <c r="C20" s="30">
        <f>SUM(C15:C19)</f>
        <v>390484017.35999995</v>
      </c>
      <c r="E20" s="49" t="s">
        <v>80</v>
      </c>
      <c r="F20" s="49"/>
    </row>
    <row r="23" spans="1:2" ht="15">
      <c r="A23" s="27" t="s">
        <v>191</v>
      </c>
      <c r="B23" s="27"/>
    </row>
    <row r="24" spans="1:2" ht="15">
      <c r="A24" s="27"/>
      <c r="B24" s="27"/>
    </row>
    <row r="25" spans="1:2" ht="15">
      <c r="A25" s="27" t="str">
        <f>+A10</f>
        <v>Al 31 de Octubre del Ejercicio Fiscal 2023, en lo que respecta  a las cuentas bancarias  institucionales</v>
      </c>
      <c r="B25" s="27"/>
    </row>
    <row r="26" spans="1:2" ht="15">
      <c r="A26" s="31" t="s">
        <v>80</v>
      </c>
      <c r="B26" s="31"/>
    </row>
    <row r="27" spans="1:2" ht="15">
      <c r="A27" s="27"/>
      <c r="B27" s="27"/>
    </row>
    <row r="28" spans="1:7" ht="39" customHeight="1">
      <c r="A28" s="27"/>
      <c r="B28" s="27"/>
      <c r="D28" s="54" t="s">
        <v>117</v>
      </c>
      <c r="E28" s="54" t="s">
        <v>63</v>
      </c>
      <c r="F28" s="54" t="s">
        <v>120</v>
      </c>
      <c r="G28" s="55" t="s">
        <v>64</v>
      </c>
    </row>
    <row r="29" spans="1:7" ht="15">
      <c r="A29" s="26" t="s">
        <v>46</v>
      </c>
      <c r="B29" s="26"/>
      <c r="C29" s="26">
        <v>2023</v>
      </c>
      <c r="G29" s="50">
        <f>+C29</f>
        <v>2023</v>
      </c>
    </row>
    <row r="30" spans="1:7" ht="15">
      <c r="A30" t="s">
        <v>50</v>
      </c>
      <c r="C30" s="29">
        <v>911723381</v>
      </c>
      <c r="D30" s="62"/>
      <c r="E30" s="33"/>
      <c r="F30" s="33"/>
      <c r="G30" s="33">
        <f>+C30+D30-E30</f>
        <v>911723381</v>
      </c>
    </row>
    <row r="31" spans="1:7" ht="15">
      <c r="A31" t="s">
        <v>51</v>
      </c>
      <c r="C31" s="29">
        <v>409189262</v>
      </c>
      <c r="D31" s="62"/>
      <c r="E31" s="33">
        <v>99307689.02</v>
      </c>
      <c r="F31" s="33"/>
      <c r="G31" s="33">
        <f>+C31+D31-E31</f>
        <v>309881572.98</v>
      </c>
    </row>
    <row r="32" spans="1:10" ht="15">
      <c r="A32" t="s">
        <v>105</v>
      </c>
      <c r="C32" s="29">
        <v>58478244.53</v>
      </c>
      <c r="D32" s="82">
        <v>479505.98</v>
      </c>
      <c r="E32" s="33">
        <v>34842589.92</v>
      </c>
      <c r="F32" s="33"/>
      <c r="G32" s="33">
        <f>+C32-E32</f>
        <v>23635654.61</v>
      </c>
      <c r="H32" s="33" t="s">
        <v>80</v>
      </c>
      <c r="I32" s="83" t="s">
        <v>139</v>
      </c>
      <c r="J32" s="74"/>
    </row>
    <row r="33" spans="1:10" ht="15">
      <c r="A33" t="s">
        <v>106</v>
      </c>
      <c r="C33" s="29">
        <v>3227721.16</v>
      </c>
      <c r="D33" s="83"/>
      <c r="E33" s="33">
        <v>2746170.9</v>
      </c>
      <c r="F33" s="33"/>
      <c r="G33" s="33">
        <f aca="true" t="shared" si="0" ref="G33:G42">+C33-E33</f>
        <v>481550.26000000024</v>
      </c>
      <c r="H33" s="44" t="s">
        <v>80</v>
      </c>
      <c r="I33" s="83" t="s">
        <v>140</v>
      </c>
      <c r="J33" s="74"/>
    </row>
    <row r="34" spans="1:10" ht="15">
      <c r="A34" t="s">
        <v>52</v>
      </c>
      <c r="C34" s="29">
        <v>140604701.37</v>
      </c>
      <c r="D34" s="81"/>
      <c r="E34" s="33">
        <v>100003809.46</v>
      </c>
      <c r="F34" s="33"/>
      <c r="G34" s="33">
        <f t="shared" si="0"/>
        <v>40600891.91000001</v>
      </c>
      <c r="H34" s="33" t="s">
        <v>80</v>
      </c>
      <c r="I34" s="83" t="s">
        <v>141</v>
      </c>
      <c r="J34" s="74"/>
    </row>
    <row r="35" spans="1:10" ht="15">
      <c r="A35" t="s">
        <v>53</v>
      </c>
      <c r="C35" s="29">
        <v>22142610.2</v>
      </c>
      <c r="D35" s="88" t="s">
        <v>80</v>
      </c>
      <c r="E35" s="33">
        <v>8160562.83</v>
      </c>
      <c r="F35" s="33"/>
      <c r="G35" s="33">
        <f t="shared" si="0"/>
        <v>13982047.37</v>
      </c>
      <c r="I35" s="83" t="s">
        <v>142</v>
      </c>
      <c r="J35" s="74"/>
    </row>
    <row r="36" spans="1:10" ht="15">
      <c r="A36" t="s">
        <v>107</v>
      </c>
      <c r="C36" s="29">
        <v>6316704.41</v>
      </c>
      <c r="D36" s="80"/>
      <c r="E36" s="33">
        <v>5407223.09</v>
      </c>
      <c r="F36" s="33"/>
      <c r="G36" s="33">
        <f t="shared" si="0"/>
        <v>909481.3200000003</v>
      </c>
      <c r="I36" s="83" t="s">
        <v>143</v>
      </c>
      <c r="J36" s="74"/>
    </row>
    <row r="37" spans="1:10" ht="15">
      <c r="A37" t="s">
        <v>83</v>
      </c>
      <c r="C37" s="29">
        <v>5814342.66</v>
      </c>
      <c r="D37" s="80"/>
      <c r="E37" s="33">
        <v>2258318.81</v>
      </c>
      <c r="F37" s="33"/>
      <c r="G37" s="33">
        <f t="shared" si="0"/>
        <v>3556023.85</v>
      </c>
      <c r="I37" s="83" t="s">
        <v>144</v>
      </c>
      <c r="J37" s="74"/>
    </row>
    <row r="38" spans="1:10" ht="15">
      <c r="A38" t="s">
        <v>175</v>
      </c>
      <c r="C38" s="29">
        <v>0</v>
      </c>
      <c r="D38" s="83">
        <v>1159940</v>
      </c>
      <c r="E38" s="33">
        <v>0</v>
      </c>
      <c r="F38" s="33"/>
      <c r="G38" s="33">
        <f t="shared" si="0"/>
        <v>0</v>
      </c>
      <c r="I38" s="86" t="s">
        <v>176</v>
      </c>
      <c r="J38" s="77"/>
    </row>
    <row r="39" spans="1:10" ht="15">
      <c r="A39" t="s">
        <v>108</v>
      </c>
      <c r="C39" s="29">
        <v>5080160.11</v>
      </c>
      <c r="D39" s="80"/>
      <c r="E39" s="33">
        <v>2550230.74</v>
      </c>
      <c r="F39" s="33"/>
      <c r="G39" s="33">
        <f t="shared" si="0"/>
        <v>2529929.37</v>
      </c>
      <c r="I39" s="83" t="s">
        <v>145</v>
      </c>
      <c r="J39" s="74"/>
    </row>
    <row r="40" spans="1:10" ht="15">
      <c r="A40" t="s">
        <v>84</v>
      </c>
      <c r="C40" s="37">
        <v>1372185.73</v>
      </c>
      <c r="D40" s="84"/>
      <c r="E40" s="33">
        <v>514059.44</v>
      </c>
      <c r="F40" s="33"/>
      <c r="G40" s="33">
        <f t="shared" si="0"/>
        <v>858126.29</v>
      </c>
      <c r="I40" s="83" t="s">
        <v>146</v>
      </c>
      <c r="J40" s="74"/>
    </row>
    <row r="41" spans="1:10" ht="15">
      <c r="A41" t="s">
        <v>132</v>
      </c>
      <c r="C41" s="37">
        <v>140029.48</v>
      </c>
      <c r="D41" s="62"/>
      <c r="E41" s="33">
        <v>77347.75</v>
      </c>
      <c r="F41" s="33"/>
      <c r="G41" s="33">
        <f t="shared" si="0"/>
        <v>62681.73000000001</v>
      </c>
      <c r="I41" s="83" t="s">
        <v>147</v>
      </c>
      <c r="J41" s="74"/>
    </row>
    <row r="42" spans="1:10" ht="15">
      <c r="A42" s="98" t="s">
        <v>133</v>
      </c>
      <c r="B42" s="98"/>
      <c r="C42" s="37">
        <v>33630</v>
      </c>
      <c r="D42" s="83"/>
      <c r="E42" s="33">
        <v>2802.42</v>
      </c>
      <c r="F42" s="33"/>
      <c r="G42" s="33">
        <f t="shared" si="0"/>
        <v>30827.58</v>
      </c>
      <c r="I42" s="86" t="s">
        <v>177</v>
      </c>
      <c r="J42" s="80"/>
    </row>
    <row r="43" spans="1:10" ht="15">
      <c r="A43" t="s">
        <v>118</v>
      </c>
      <c r="C43" s="37">
        <v>1126192.1</v>
      </c>
      <c r="D43" s="62"/>
      <c r="E43" s="33">
        <v>88480.98</v>
      </c>
      <c r="F43" s="33"/>
      <c r="G43" s="33">
        <v>2</v>
      </c>
      <c r="I43" s="83" t="s">
        <v>148</v>
      </c>
      <c r="J43" s="74"/>
    </row>
    <row r="44" spans="1:10" ht="15">
      <c r="A44" t="s">
        <v>54</v>
      </c>
      <c r="C44" s="37">
        <v>1052660575.21</v>
      </c>
      <c r="D44" s="81"/>
      <c r="E44" s="33">
        <v>758187044.14</v>
      </c>
      <c r="F44" s="33"/>
      <c r="G44" s="33">
        <f aca="true" t="shared" si="1" ref="G44:G61">+C44-E44</f>
        <v>294473531.07000005</v>
      </c>
      <c r="I44" s="83" t="s">
        <v>149</v>
      </c>
      <c r="J44" s="74"/>
    </row>
    <row r="45" spans="1:10" ht="15">
      <c r="A45" t="s">
        <v>130</v>
      </c>
      <c r="C45" s="37">
        <v>255281.2</v>
      </c>
      <c r="D45" s="80"/>
      <c r="E45" s="33">
        <v>140403.01</v>
      </c>
      <c r="F45" s="33"/>
      <c r="G45" s="33">
        <f t="shared" si="1"/>
        <v>114878.19</v>
      </c>
      <c r="I45" s="83" t="s">
        <v>150</v>
      </c>
      <c r="J45" s="80"/>
    </row>
    <row r="46" spans="1:10" ht="15">
      <c r="A46" t="s">
        <v>138</v>
      </c>
      <c r="C46" s="37">
        <v>1003853.91</v>
      </c>
      <c r="D46" s="84"/>
      <c r="E46" s="33">
        <v>39034.54</v>
      </c>
      <c r="F46" s="33"/>
      <c r="G46" s="33">
        <f t="shared" si="1"/>
        <v>964819.37</v>
      </c>
      <c r="I46" s="83" t="s">
        <v>151</v>
      </c>
      <c r="J46" s="82"/>
    </row>
    <row r="47" spans="1:10" ht="15">
      <c r="A47" t="s">
        <v>109</v>
      </c>
      <c r="C47" s="37">
        <v>4213641</v>
      </c>
      <c r="D47" s="62"/>
      <c r="E47" s="33">
        <v>3232197.81</v>
      </c>
      <c r="F47" s="33"/>
      <c r="G47" s="33">
        <f t="shared" si="1"/>
        <v>981443.19</v>
      </c>
      <c r="I47" s="83" t="s">
        <v>152</v>
      </c>
      <c r="J47" s="74"/>
    </row>
    <row r="48" spans="1:10" ht="15">
      <c r="A48" t="s">
        <v>110</v>
      </c>
      <c r="B48" s="75" t="s">
        <v>80</v>
      </c>
      <c r="C48" s="37">
        <v>50590621.66</v>
      </c>
      <c r="D48" s="76"/>
      <c r="E48" s="33">
        <v>46456449.15</v>
      </c>
      <c r="F48" s="33"/>
      <c r="G48" s="33">
        <f t="shared" si="1"/>
        <v>4134172.509999998</v>
      </c>
      <c r="I48" s="83" t="s">
        <v>153</v>
      </c>
      <c r="J48" s="74"/>
    </row>
    <row r="49" spans="1:10" ht="15">
      <c r="A49" t="s">
        <v>111</v>
      </c>
      <c r="C49" s="37">
        <v>22500</v>
      </c>
      <c r="D49" s="62"/>
      <c r="E49" s="33">
        <v>22499</v>
      </c>
      <c r="F49" s="33"/>
      <c r="G49" s="33">
        <v>1</v>
      </c>
      <c r="I49" s="83" t="s">
        <v>154</v>
      </c>
      <c r="J49" s="74"/>
    </row>
    <row r="50" spans="1:10" ht="15">
      <c r="A50" t="s">
        <v>112</v>
      </c>
      <c r="C50" s="37">
        <v>1438126.69</v>
      </c>
      <c r="D50" s="82"/>
      <c r="E50" s="33">
        <v>301409.64</v>
      </c>
      <c r="F50" s="33"/>
      <c r="G50" s="33">
        <f t="shared" si="1"/>
        <v>1136717.0499999998</v>
      </c>
      <c r="I50" s="83" t="s">
        <v>155</v>
      </c>
      <c r="J50" s="74"/>
    </row>
    <row r="51" spans="1:10" ht="15">
      <c r="A51" t="s">
        <v>113</v>
      </c>
      <c r="C51" s="37">
        <v>18823.3</v>
      </c>
      <c r="D51" s="62"/>
      <c r="E51" s="33">
        <v>18817.3</v>
      </c>
      <c r="F51" s="33"/>
      <c r="G51" s="33">
        <v>6</v>
      </c>
      <c r="I51" s="83" t="s">
        <v>156</v>
      </c>
      <c r="J51" s="74"/>
    </row>
    <row r="52" spans="1:10" ht="15">
      <c r="A52" t="s">
        <v>114</v>
      </c>
      <c r="C52" s="37">
        <v>13316415.77</v>
      </c>
      <c r="D52" s="85"/>
      <c r="E52" s="33">
        <v>4869257.81</v>
      </c>
      <c r="F52" s="33"/>
      <c r="G52" s="33">
        <f t="shared" si="1"/>
        <v>8447157.96</v>
      </c>
      <c r="I52" s="83" t="s">
        <v>157</v>
      </c>
      <c r="J52" s="74"/>
    </row>
    <row r="53" spans="1:10" ht="15">
      <c r="A53" t="s">
        <v>115</v>
      </c>
      <c r="C53" s="37">
        <v>23403867.8</v>
      </c>
      <c r="D53" s="85">
        <v>436663.53</v>
      </c>
      <c r="E53" s="33">
        <v>14822194.35</v>
      </c>
      <c r="F53" s="33"/>
      <c r="G53" s="33">
        <f t="shared" si="1"/>
        <v>8581673.450000001</v>
      </c>
      <c r="I53" s="83" t="s">
        <v>158</v>
      </c>
      <c r="J53" s="74"/>
    </row>
    <row r="54" spans="1:10" ht="15">
      <c r="A54" t="s">
        <v>85</v>
      </c>
      <c r="C54" s="37">
        <v>20370062.41</v>
      </c>
      <c r="D54" s="85"/>
      <c r="E54" s="33">
        <v>12466344.13</v>
      </c>
      <c r="F54" s="33"/>
      <c r="G54" s="33">
        <f t="shared" si="1"/>
        <v>7903718.279999999</v>
      </c>
      <c r="I54" s="83" t="s">
        <v>159</v>
      </c>
      <c r="J54" s="74"/>
    </row>
    <row r="55" spans="1:10" ht="15">
      <c r="A55" t="s">
        <v>86</v>
      </c>
      <c r="C55" s="37">
        <v>1137436.22</v>
      </c>
      <c r="D55" s="81"/>
      <c r="E55" s="33">
        <v>413495.27</v>
      </c>
      <c r="F55" s="33"/>
      <c r="G55" s="33">
        <f t="shared" si="1"/>
        <v>723940.95</v>
      </c>
      <c r="I55" s="83" t="s">
        <v>160</v>
      </c>
      <c r="J55" s="74"/>
    </row>
    <row r="56" spans="1:10" ht="15">
      <c r="A56" t="s">
        <v>68</v>
      </c>
      <c r="C56" s="37">
        <v>192439.06</v>
      </c>
      <c r="D56" s="62"/>
      <c r="E56" s="33">
        <v>191199.44</v>
      </c>
      <c r="F56" s="33"/>
      <c r="G56" s="33">
        <f t="shared" si="1"/>
        <v>1239.6199999999953</v>
      </c>
      <c r="I56" s="83" t="s">
        <v>161</v>
      </c>
      <c r="J56" s="74"/>
    </row>
    <row r="57" spans="1:10" ht="15">
      <c r="A57" t="s">
        <v>116</v>
      </c>
      <c r="C57" s="37">
        <v>4138649.55</v>
      </c>
      <c r="D57" s="83"/>
      <c r="E57" s="33">
        <v>2150245.85</v>
      </c>
      <c r="F57" s="33"/>
      <c r="G57" s="33">
        <f t="shared" si="1"/>
        <v>1988403.6999999997</v>
      </c>
      <c r="I57" s="83" t="s">
        <v>162</v>
      </c>
      <c r="J57" s="74"/>
    </row>
    <row r="58" spans="1:10" ht="15">
      <c r="A58" t="s">
        <v>55</v>
      </c>
      <c r="C58" s="37">
        <v>5174320.46</v>
      </c>
      <c r="D58" s="62"/>
      <c r="E58" s="33">
        <v>5164514.79</v>
      </c>
      <c r="F58" s="33"/>
      <c r="G58" s="33">
        <f t="shared" si="1"/>
        <v>9805.669999999925</v>
      </c>
      <c r="I58" s="83" t="s">
        <v>163</v>
      </c>
      <c r="J58" s="74"/>
    </row>
    <row r="59" spans="1:10" ht="15">
      <c r="A59" t="s">
        <v>87</v>
      </c>
      <c r="C59" s="37">
        <v>181000</v>
      </c>
      <c r="D59" s="62"/>
      <c r="E59" s="33">
        <v>0</v>
      </c>
      <c r="F59" s="33"/>
      <c r="G59" s="33">
        <f t="shared" si="1"/>
        <v>181000</v>
      </c>
      <c r="I59" s="83" t="s">
        <v>164</v>
      </c>
      <c r="J59" s="74"/>
    </row>
    <row r="60" spans="1:10" ht="15">
      <c r="A60" s="98" t="s">
        <v>131</v>
      </c>
      <c r="B60" s="98"/>
      <c r="C60" s="37"/>
      <c r="D60" s="87" t="s">
        <v>80</v>
      </c>
      <c r="E60" s="33">
        <v>0</v>
      </c>
      <c r="F60" s="33"/>
      <c r="G60" s="33">
        <f t="shared" si="1"/>
        <v>0</v>
      </c>
      <c r="I60" s="83" t="s">
        <v>165</v>
      </c>
      <c r="J60" s="80"/>
    </row>
    <row r="61" spans="1:10" ht="15">
      <c r="A61" t="s">
        <v>93</v>
      </c>
      <c r="B61" s="75" t="s">
        <v>80</v>
      </c>
      <c r="C61" s="33">
        <v>83140.04</v>
      </c>
      <c r="D61" s="62"/>
      <c r="E61" s="33">
        <v>0</v>
      </c>
      <c r="F61" s="33"/>
      <c r="G61" s="33">
        <f t="shared" si="1"/>
        <v>83140.04</v>
      </c>
      <c r="I61" s="74"/>
      <c r="J61" s="74"/>
    </row>
    <row r="62" spans="1:12" s="39" customFormat="1" ht="15">
      <c r="A62" s="39" t="s">
        <v>56</v>
      </c>
      <c r="C62" s="40">
        <f>SUM(C30:C59)</f>
        <v>2743366778.99</v>
      </c>
      <c r="D62" s="40">
        <f>SUM(D30:D60)</f>
        <v>2076109.51</v>
      </c>
      <c r="E62" s="40">
        <f>SUM(E30:E61)</f>
        <v>1104434391.5899997</v>
      </c>
      <c r="F62" s="40">
        <f>SUM(F30:F61)</f>
        <v>0</v>
      </c>
      <c r="G62" s="40">
        <f>SUM(G30:G61)</f>
        <v>1637977818.3199997</v>
      </c>
      <c r="J62" s="40">
        <f>+C62-C30-C31</f>
        <v>1422454135.9899998</v>
      </c>
      <c r="K62" s="49">
        <f>+E62-E31</f>
        <v>1005126702.5699997</v>
      </c>
      <c r="L62" s="49">
        <f>+G62-G30-G31</f>
        <v>416372864.3399997</v>
      </c>
    </row>
    <row r="63" spans="1:10" ht="15">
      <c r="A63" t="s">
        <v>57</v>
      </c>
      <c r="E63" s="33"/>
      <c r="F63" s="33"/>
      <c r="G63" s="44" t="s">
        <v>80</v>
      </c>
      <c r="J63" s="44"/>
    </row>
    <row r="64" spans="1:10" ht="15">
      <c r="A64" t="s">
        <v>58</v>
      </c>
      <c r="C64" s="29">
        <f>+E62</f>
        <v>1104434391.5899997</v>
      </c>
      <c r="E64" s="33" t="s">
        <v>80</v>
      </c>
      <c r="F64" s="33"/>
      <c r="G64" s="45"/>
      <c r="J64" s="44"/>
    </row>
    <row r="65" spans="1:10" ht="15">
      <c r="A65" s="27" t="s">
        <v>59</v>
      </c>
      <c r="B65" s="27"/>
      <c r="C65" s="32">
        <f>+C62-C64</f>
        <v>1638932387.4</v>
      </c>
      <c r="E65" s="44" t="s">
        <v>80</v>
      </c>
      <c r="F65" s="44"/>
      <c r="J65" s="44"/>
    </row>
    <row r="66" spans="7:10" ht="10.5" customHeight="1">
      <c r="G66" s="33"/>
      <c r="J66" s="44"/>
    </row>
    <row r="67" spans="1:10" ht="15">
      <c r="A67" s="27" t="s">
        <v>192</v>
      </c>
      <c r="B67" s="27"/>
      <c r="J67" s="44" t="s">
        <v>80</v>
      </c>
    </row>
    <row r="68" ht="15">
      <c r="A68" t="s">
        <v>185</v>
      </c>
    </row>
    <row r="69" spans="1:3" ht="15">
      <c r="A69" s="38" t="s">
        <v>102</v>
      </c>
      <c r="B69" s="32">
        <f>+C64</f>
        <v>1104434391.5899997</v>
      </c>
      <c r="C69" t="s">
        <v>96</v>
      </c>
    </row>
    <row r="70" ht="15">
      <c r="A70" t="s">
        <v>174</v>
      </c>
    </row>
    <row r="71" ht="15">
      <c r="A71" t="s">
        <v>80</v>
      </c>
    </row>
    <row r="73" spans="1:3" ht="34.5" customHeight="1">
      <c r="A73" s="94" t="s">
        <v>182</v>
      </c>
      <c r="B73" s="95"/>
      <c r="C73" s="96"/>
    </row>
    <row r="74" spans="1:3" ht="25.5">
      <c r="A74" s="63" t="s">
        <v>127</v>
      </c>
      <c r="B74" s="64" t="s">
        <v>92</v>
      </c>
      <c r="C74" s="69"/>
    </row>
    <row r="75" spans="1:4" ht="25.5">
      <c r="A75" s="65" t="s">
        <v>121</v>
      </c>
      <c r="B75" s="66" t="s">
        <v>122</v>
      </c>
      <c r="C75" s="73">
        <v>11285778.65</v>
      </c>
      <c r="D75" t="s">
        <v>189</v>
      </c>
    </row>
    <row r="76" spans="1:4" ht="25.5">
      <c r="A76" s="65" t="s">
        <v>123</v>
      </c>
      <c r="B76" s="66" t="s">
        <v>124</v>
      </c>
      <c r="C76" s="70">
        <v>46941.67</v>
      </c>
      <c r="D76" t="s">
        <v>190</v>
      </c>
    </row>
    <row r="77" spans="1:4" ht="38.25">
      <c r="A77" s="65" t="s">
        <v>125</v>
      </c>
      <c r="B77" s="66" t="s">
        <v>126</v>
      </c>
      <c r="C77" s="71">
        <v>20885177.03</v>
      </c>
      <c r="D77" t="s">
        <v>187</v>
      </c>
    </row>
    <row r="78" spans="1:4" ht="25.5">
      <c r="A78" s="65" t="s">
        <v>179</v>
      </c>
      <c r="B78" s="66" t="s">
        <v>178</v>
      </c>
      <c r="C78" s="71">
        <v>86712.5</v>
      </c>
      <c r="D78" t="s">
        <v>188</v>
      </c>
    </row>
    <row r="79" spans="1:3" ht="15">
      <c r="A79" s="67"/>
      <c r="B79" s="68" t="s">
        <v>49</v>
      </c>
      <c r="C79" s="72">
        <f>SUM(C75:C78)</f>
        <v>32304609.85</v>
      </c>
    </row>
  </sheetData>
  <sheetProtection/>
  <mergeCells count="10">
    <mergeCell ref="A1:C1"/>
    <mergeCell ref="A2:C2"/>
    <mergeCell ref="A3:C3"/>
    <mergeCell ref="A6:C6"/>
    <mergeCell ref="A73:C73"/>
    <mergeCell ref="A17:B17"/>
    <mergeCell ref="A60:B60"/>
    <mergeCell ref="A42:B42"/>
    <mergeCell ref="F17:G17"/>
    <mergeCell ref="A16:B16"/>
  </mergeCells>
  <printOptions/>
  <pageMargins left="0.5118110236220472" right="0.4724409448818898" top="0.4724409448818898" bottom="0.5118110236220472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9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57.57421875" style="0" customWidth="1"/>
    <col min="2" max="2" width="26.28125" style="0" customWidth="1"/>
    <col min="3" max="3" width="20.57421875" style="0" customWidth="1"/>
    <col min="5" max="5" width="13.140625" style="0" bestFit="1" customWidth="1"/>
  </cols>
  <sheetData>
    <row r="2" spans="1:2" ht="17.25">
      <c r="A2" s="104" t="s">
        <v>17</v>
      </c>
      <c r="B2" s="104"/>
    </row>
    <row r="3" spans="1:2" ht="15">
      <c r="A3" s="105" t="s">
        <v>18</v>
      </c>
      <c r="B3" s="105"/>
    </row>
    <row r="4" spans="1:2" ht="15">
      <c r="A4" s="101" t="s">
        <v>80</v>
      </c>
      <c r="B4" s="106"/>
    </row>
    <row r="5" spans="1:2" ht="15">
      <c r="A5" s="107" t="s">
        <v>119</v>
      </c>
      <c r="B5" s="107"/>
    </row>
    <row r="6" spans="1:2" ht="15">
      <c r="A6" s="102" t="str">
        <f>+'BALANCE GENERAL'!A10:F10</f>
        <v>CORRESPONDIENTE AL MES DE OCTUBRE 2023.</v>
      </c>
      <c r="B6" s="103"/>
    </row>
    <row r="7" spans="1:2" ht="15">
      <c r="A7" s="103" t="s">
        <v>19</v>
      </c>
      <c r="B7" s="103"/>
    </row>
    <row r="8" spans="1:3" ht="15">
      <c r="A8" s="19"/>
      <c r="B8" s="51">
        <v>2023</v>
      </c>
      <c r="C8" s="50"/>
    </row>
    <row r="9" spans="1:3" ht="15">
      <c r="A9" s="20" t="s">
        <v>71</v>
      </c>
      <c r="B9" s="21">
        <v>3398322188.21</v>
      </c>
      <c r="C9" s="49"/>
    </row>
    <row r="10" spans="1:3" ht="15">
      <c r="A10" s="20" t="s">
        <v>73</v>
      </c>
      <c r="B10" s="21">
        <v>99711872.32</v>
      </c>
      <c r="C10" s="49"/>
    </row>
    <row r="11" spans="1:3" ht="15">
      <c r="A11" s="20" t="s">
        <v>72</v>
      </c>
      <c r="B11" s="21">
        <v>18801379768</v>
      </c>
      <c r="C11" s="49"/>
    </row>
    <row r="12" spans="1:3" ht="15">
      <c r="A12" s="20" t="s">
        <v>171</v>
      </c>
      <c r="B12" s="21">
        <v>285000000</v>
      </c>
      <c r="C12" s="49"/>
    </row>
    <row r="13" spans="1:3" ht="15.75" thickBot="1">
      <c r="A13" s="20" t="s">
        <v>20</v>
      </c>
      <c r="B13" s="34">
        <f>SUM(B9:B12)</f>
        <v>22584413828.53</v>
      </c>
      <c r="C13" s="52"/>
    </row>
    <row r="14" spans="1:2" ht="15.75" thickTop="1">
      <c r="A14" s="1"/>
      <c r="B14" s="5"/>
    </row>
    <row r="15" spans="1:2" ht="15">
      <c r="A15" s="2" t="s">
        <v>186</v>
      </c>
      <c r="B15" s="22"/>
    </row>
    <row r="16" spans="1:2" ht="15">
      <c r="A16" s="2" t="s">
        <v>21</v>
      </c>
      <c r="B16" s="22"/>
    </row>
    <row r="17" spans="1:3" ht="15">
      <c r="A17" s="1" t="s">
        <v>22</v>
      </c>
      <c r="B17" s="22">
        <v>1081078811.18</v>
      </c>
      <c r="C17" s="22"/>
    </row>
    <row r="18" spans="1:3" ht="15">
      <c r="A18" s="1" t="s">
        <v>23</v>
      </c>
      <c r="B18" s="22">
        <f>217825894.31-42166.4</f>
        <v>217783727.91</v>
      </c>
      <c r="C18" s="22"/>
    </row>
    <row r="19" spans="1:3" ht="15">
      <c r="A19" s="1" t="s">
        <v>170</v>
      </c>
      <c r="B19" s="22">
        <v>42166.4</v>
      </c>
      <c r="C19" s="22"/>
    </row>
    <row r="20" spans="1:3" ht="15">
      <c r="A20" s="1" t="s">
        <v>74</v>
      </c>
      <c r="B20" s="22"/>
      <c r="C20" s="22"/>
    </row>
    <row r="21" spans="1:3" ht="15">
      <c r="A21" s="1" t="s">
        <v>24</v>
      </c>
      <c r="B21" s="22">
        <v>149853002.07</v>
      </c>
      <c r="C21" s="22"/>
    </row>
    <row r="22" spans="1:3" ht="15">
      <c r="A22" s="1"/>
      <c r="B22" s="22"/>
      <c r="C22" s="22"/>
    </row>
    <row r="23" spans="1:3" ht="15">
      <c r="A23" s="2" t="s">
        <v>25</v>
      </c>
      <c r="B23" s="22"/>
      <c r="C23" s="22"/>
    </row>
    <row r="24" spans="1:3" ht="15">
      <c r="A24" s="1" t="s">
        <v>26</v>
      </c>
      <c r="B24" s="22">
        <v>97814992.89</v>
      </c>
      <c r="C24" s="22"/>
    </row>
    <row r="25" spans="1:3" ht="15">
      <c r="A25" s="1" t="s">
        <v>60</v>
      </c>
      <c r="B25" s="22">
        <v>39476519.54</v>
      </c>
      <c r="C25" s="22"/>
    </row>
    <row r="26" spans="1:3" ht="15">
      <c r="A26" s="1" t="s">
        <v>61</v>
      </c>
      <c r="B26" s="22">
        <v>14613555.92</v>
      </c>
      <c r="C26" s="22"/>
    </row>
    <row r="27" spans="1:3" ht="15">
      <c r="A27" s="1" t="s">
        <v>62</v>
      </c>
      <c r="B27" s="22">
        <v>0</v>
      </c>
      <c r="C27" s="22"/>
    </row>
    <row r="28" spans="1:3" ht="15">
      <c r="A28" s="1" t="s">
        <v>27</v>
      </c>
      <c r="B28" s="22">
        <v>31805787.45</v>
      </c>
      <c r="C28" s="22"/>
    </row>
    <row r="29" spans="1:3" ht="15">
      <c r="A29" s="1" t="s">
        <v>28</v>
      </c>
      <c r="B29" s="22">
        <v>45555607.78</v>
      </c>
      <c r="C29" s="22"/>
    </row>
    <row r="30" spans="1:3" ht="15">
      <c r="A30" s="1" t="s">
        <v>29</v>
      </c>
      <c r="B30" s="22">
        <v>9687198.34</v>
      </c>
      <c r="C30" s="22"/>
    </row>
    <row r="31" spans="1:3" ht="15">
      <c r="A31" s="1" t="s">
        <v>30</v>
      </c>
      <c r="B31" s="22">
        <v>54547178.41</v>
      </c>
      <c r="C31" s="22"/>
    </row>
    <row r="32" spans="1:3" ht="15">
      <c r="A32" s="1" t="s">
        <v>101</v>
      </c>
      <c r="B32" s="22">
        <v>44319608.22</v>
      </c>
      <c r="C32" s="22"/>
    </row>
    <row r="33" spans="1:3" ht="15">
      <c r="A33" s="1"/>
      <c r="B33" s="22"/>
      <c r="C33" s="22"/>
    </row>
    <row r="34" spans="1:3" ht="15">
      <c r="A34" s="2" t="s">
        <v>31</v>
      </c>
      <c r="B34" s="22"/>
      <c r="C34" s="22"/>
    </row>
    <row r="35" spans="1:3" ht="15">
      <c r="A35" s="1" t="s">
        <v>32</v>
      </c>
      <c r="B35" s="22">
        <v>14635269.07</v>
      </c>
      <c r="C35" s="22"/>
    </row>
    <row r="36" spans="1:3" ht="15">
      <c r="A36" s="1" t="s">
        <v>65</v>
      </c>
      <c r="B36" s="22">
        <v>15669681.95</v>
      </c>
      <c r="C36" s="22"/>
    </row>
    <row r="37" spans="1:3" ht="15">
      <c r="A37" s="1" t="s">
        <v>75</v>
      </c>
      <c r="B37" s="22">
        <v>4813504.68</v>
      </c>
      <c r="C37" s="22"/>
    </row>
    <row r="38" spans="1:3" ht="15">
      <c r="A38" s="1" t="s">
        <v>69</v>
      </c>
      <c r="B38" s="22">
        <v>0</v>
      </c>
      <c r="C38" s="22"/>
    </row>
    <row r="39" spans="1:3" ht="15">
      <c r="A39" s="1" t="s">
        <v>33</v>
      </c>
      <c r="B39" s="22">
        <v>1932272.2</v>
      </c>
      <c r="C39" s="22"/>
    </row>
    <row r="40" spans="1:3" ht="15">
      <c r="A40" s="1" t="s">
        <v>34</v>
      </c>
      <c r="B40" s="22">
        <v>1221752.55</v>
      </c>
      <c r="C40" s="22"/>
    </row>
    <row r="41" spans="1:3" ht="15">
      <c r="A41" s="1" t="s">
        <v>35</v>
      </c>
      <c r="B41" s="22">
        <v>5097725.52</v>
      </c>
      <c r="C41" s="22"/>
    </row>
    <row r="42" spans="1:3" ht="15">
      <c r="A42" s="1" t="s">
        <v>36</v>
      </c>
      <c r="B42" s="22">
        <v>63612908.11</v>
      </c>
      <c r="C42" s="22"/>
    </row>
    <row r="43" spans="1:3" ht="15">
      <c r="A43" s="1"/>
      <c r="C43" s="48"/>
    </row>
    <row r="44" spans="1:3" ht="15">
      <c r="A44" s="2" t="s">
        <v>37</v>
      </c>
      <c r="B44" s="23"/>
      <c r="C44" s="23"/>
    </row>
    <row r="45" spans="1:3" ht="15">
      <c r="A45" s="1" t="s">
        <v>38</v>
      </c>
      <c r="B45" s="22">
        <v>11340345.33</v>
      </c>
      <c r="C45" s="22"/>
    </row>
    <row r="46" spans="1:3" ht="15">
      <c r="A46" s="1" t="s">
        <v>103</v>
      </c>
      <c r="B46" s="22">
        <v>922931150</v>
      </c>
      <c r="C46" s="22"/>
    </row>
    <row r="47" spans="1:3" ht="15">
      <c r="A47" s="1" t="s">
        <v>39</v>
      </c>
      <c r="B47" s="22">
        <v>11849640497.54</v>
      </c>
      <c r="C47" s="22"/>
    </row>
    <row r="48" spans="1:3" ht="15">
      <c r="A48" s="1" t="s">
        <v>40</v>
      </c>
      <c r="B48" s="22">
        <v>99600.17</v>
      </c>
      <c r="C48" s="22"/>
    </row>
    <row r="49" spans="1:5" ht="15">
      <c r="A49" s="1" t="s">
        <v>41</v>
      </c>
      <c r="B49" s="24">
        <v>478625977</v>
      </c>
      <c r="C49" s="24"/>
      <c r="E49" s="47" t="s">
        <v>80</v>
      </c>
    </row>
    <row r="50" spans="1:5" ht="15">
      <c r="A50" s="1" t="s">
        <v>104</v>
      </c>
      <c r="B50" s="24"/>
      <c r="C50" s="24"/>
      <c r="E50" s="57"/>
    </row>
    <row r="51" spans="1:3" ht="15">
      <c r="A51" s="1" t="s">
        <v>42</v>
      </c>
      <c r="B51" s="24">
        <v>7376823625.09</v>
      </c>
      <c r="C51" s="24"/>
    </row>
    <row r="52" spans="1:3" ht="15">
      <c r="A52" s="1" t="s">
        <v>180</v>
      </c>
      <c r="B52" s="24">
        <v>17950251.82</v>
      </c>
      <c r="C52" s="24"/>
    </row>
    <row r="53" spans="1:3" ht="15">
      <c r="A53" s="1" t="s">
        <v>66</v>
      </c>
      <c r="B53" s="24">
        <v>13245088.8</v>
      </c>
      <c r="C53" s="24"/>
    </row>
    <row r="54" spans="1:3" ht="15">
      <c r="A54" s="1" t="s">
        <v>67</v>
      </c>
      <c r="B54" s="24">
        <v>3665638.6</v>
      </c>
      <c r="C54" s="24"/>
    </row>
    <row r="55" spans="1:3" ht="15">
      <c r="A55" s="1" t="s">
        <v>181</v>
      </c>
      <c r="B55" s="24">
        <v>1092320.1</v>
      </c>
      <c r="C55" s="24"/>
    </row>
    <row r="56" spans="1:3" ht="15">
      <c r="A56" s="1" t="s">
        <v>88</v>
      </c>
      <c r="B56" s="24">
        <v>380624.08</v>
      </c>
      <c r="C56" s="24"/>
    </row>
    <row r="57" spans="1:3" ht="15">
      <c r="A57" s="1" t="s">
        <v>76</v>
      </c>
      <c r="B57" s="24">
        <v>14211826.21</v>
      </c>
      <c r="C57" s="24"/>
    </row>
    <row r="58" spans="1:3" ht="15">
      <c r="A58" s="1" t="s">
        <v>77</v>
      </c>
      <c r="B58" s="24">
        <v>0</v>
      </c>
      <c r="C58" s="24"/>
    </row>
    <row r="59" spans="1:3" ht="15">
      <c r="A59" s="1" t="s">
        <v>70</v>
      </c>
      <c r="B59" s="24">
        <v>632364</v>
      </c>
      <c r="C59" s="24"/>
    </row>
    <row r="60" spans="1:3" ht="15">
      <c r="A60" s="1" t="s">
        <v>172</v>
      </c>
      <c r="B60" s="24">
        <v>213249.6</v>
      </c>
      <c r="C60" s="24"/>
    </row>
    <row r="61" spans="1:3" ht="15">
      <c r="A61" s="1" t="s">
        <v>173</v>
      </c>
      <c r="B61" s="24">
        <v>0</v>
      </c>
      <c r="C61" s="24"/>
    </row>
    <row r="62" spans="1:3" ht="15">
      <c r="A62" s="1" t="s">
        <v>89</v>
      </c>
      <c r="B62" s="24">
        <v>0</v>
      </c>
      <c r="C62" s="24" t="s">
        <v>80</v>
      </c>
    </row>
    <row r="63" spans="2:3" ht="15">
      <c r="B63" s="8"/>
      <c r="C63" s="25"/>
    </row>
    <row r="64" spans="1:3" ht="15">
      <c r="A64" s="2" t="s">
        <v>43</v>
      </c>
      <c r="B64" s="35">
        <f>SUM(B17:B62)</f>
        <v>22584413828.529995</v>
      </c>
      <c r="C64" s="35" t="s">
        <v>80</v>
      </c>
    </row>
    <row r="65" spans="2:3" ht="15">
      <c r="B65" s="24"/>
      <c r="C65" s="24"/>
    </row>
    <row r="66" spans="1:4" ht="15">
      <c r="A66" s="2"/>
      <c r="B66" s="36">
        <f>+B13-B64</f>
        <v>0</v>
      </c>
      <c r="C66" s="57"/>
      <c r="D66" s="44"/>
    </row>
    <row r="67" ht="15">
      <c r="B67" s="25"/>
    </row>
    <row r="68" ht="15">
      <c r="B68" s="25"/>
    </row>
    <row r="69" ht="15">
      <c r="B69" s="25"/>
    </row>
  </sheetData>
  <sheetProtection/>
  <mergeCells count="6">
    <mergeCell ref="A6:B6"/>
    <mergeCell ref="A2:B2"/>
    <mergeCell ref="A3:B3"/>
    <mergeCell ref="A4:B4"/>
    <mergeCell ref="A5:B5"/>
    <mergeCell ref="A7:B7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 Leopoldo Mejia Aristy</dc:creator>
  <cp:keywords/>
  <dc:description/>
  <cp:lastModifiedBy>Juan Vladimir Veloz  Adame</cp:lastModifiedBy>
  <cp:lastPrinted>2023-11-15T16:01:02Z</cp:lastPrinted>
  <dcterms:created xsi:type="dcterms:W3CDTF">2014-08-04T16:52:57Z</dcterms:created>
  <dcterms:modified xsi:type="dcterms:W3CDTF">2023-11-15T19:36:59Z</dcterms:modified>
  <cp:category/>
  <cp:version/>
  <cp:contentType/>
  <cp:contentStatus/>
</cp:coreProperties>
</file>